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4"/>
    <sheet state="visible" name="Cashflow" sheetId="2" r:id="rId5"/>
  </sheets>
  <definedNames/>
  <calcPr/>
  <extLst>
    <ext uri="GoogleSheetsCustomDataVersion2">
      <go:sheetsCustomData xmlns:go="http://customooxmlschemas.google.com/" r:id="rId6" roundtripDataChecksum="CMC0I24cJVestBf/HP4Cjbn2Dn8YLuwbz48/fsVSzaA="/>
    </ext>
  </extLst>
</workbook>
</file>

<file path=xl/sharedStrings.xml><?xml version="1.0" encoding="utf-8"?>
<sst xmlns="http://schemas.openxmlformats.org/spreadsheetml/2006/main" count="69" uniqueCount="54">
  <si>
    <t>NONPROFIT CASHFLOW TOOL</t>
  </si>
  <si>
    <t>Blue cells = inputs you can change</t>
  </si>
  <si>
    <t>Assumption</t>
  </si>
  <si>
    <t>Current</t>
  </si>
  <si>
    <t>REVENUE</t>
  </si>
  <si>
    <t>Government Grants</t>
  </si>
  <si>
    <t>Foundation Grants</t>
  </si>
  <si>
    <t>Individual Donations</t>
  </si>
  <si>
    <t>Events &amp; Fundraising</t>
  </si>
  <si>
    <t>TOTAL REVENUE</t>
  </si>
  <si>
    <t>EXPENSE</t>
  </si>
  <si>
    <t>Staff Salaries &amp; Benefits</t>
  </si>
  <si>
    <t>Program Delivery Costs</t>
  </si>
  <si>
    <t>Administrative &amp; Office</t>
  </si>
  <si>
    <t>Other / Contingency</t>
  </si>
  <si>
    <t xml:space="preserve">  CASH &amp; TIMING</t>
  </si>
  <si>
    <t>Opening Cash Balance</t>
  </si>
  <si>
    <t>NONPROFIT CASHFLOW</t>
  </si>
  <si>
    <t>Category</t>
  </si>
  <si>
    <t>Row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</si>
  <si>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</si>
  <si>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</si>
  <si>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</si>
  <si>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</si>
  <si>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</si>
  <si>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</si>
  <si>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</si>
  <si>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</si>
  <si>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</si>
  <si>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</si>
  <si>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</si>
  <si>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</si>
  <si>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TOTAL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</si>
  <si>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</si>
  <si>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</si>
  <si>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</si>
  <si>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</si>
  <si>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</si>
  <si>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</si>
  <si>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</si>
  <si>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</si>
  <si>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</si>
  <si>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</si>
  <si>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</si>
  <si>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</si>
  <si>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Full Year</t>
  </si>
  <si>
    <t xml:space="preserve">  INFLOWS (Revenue)</t>
  </si>
  <si>
    <t>Revenue</t>
  </si>
  <si>
    <t>TOTAL INFLOWS</t>
  </si>
  <si>
    <t xml:space="preserve">  OUTFLOWS (Expenses)</t>
  </si>
  <si>
    <t>Expense</t>
  </si>
  <si>
    <t>TOTAL OUTFLOWS</t>
  </si>
  <si>
    <t>NET CASHFLOW</t>
  </si>
  <si>
    <t>Cumulative Cash Balance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</si>
</sst>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$#,##0;&quot;($&quot;#,##0\);\-"/>
    <numFmt numFmtId="165" formatCode="0.0%;\(0.0%\);\-"/>
  </numFmts>
  <fonts count="12">
    <font>
      <sz val="11.0"/>
      <color theme="1"/>
      <name val="Calibri"/>
      <scheme val="minor"/>
    </font>
    <font>
      <b/>
      <sz val="12.0"/>
      <color rgb="FFFFFFFF"/>
      <name val="Arial"/>
    </font>
    <font/>
    <font>
      <i/>
      <sz val="9.0"/>
      <color rgb="FFFFFFFF"/>
      <name val="Arial"/>
    </font>
    <font>
      <b/>
      <sz val="10.0"/>
      <color rgb="FFFFFFFF"/>
      <name val="Arial"/>
    </font>
    <font>
      <b/>
      <sz val="10.0"/>
      <color rgb="FF1F4E79"/>
      <name val="Arial"/>
    </font>
    <font>
      <sz val="10.0"/>
      <color rgb="FF000000"/>
      <name val="Arial"/>
    </font>
    <font>
      <sz val="10.0"/>
      <color rgb="FF0000FF"/>
      <name val="Arial"/>
    </font>
    <font>
      <i/>
      <sz val="8.0"/>
      <color rgb="FFFFFFFF"/>
      <name val="Arial"/>
    </font>
    <font>
      <b/>
      <sz val="10.0"/>
      <color rgb="FF0000FF"/>
      <name val="Arial"/>
    </font>
    <font>
      <sz val="10.0"/>
      <color rgb="FF008000"/>
      <name val="Arial"/>
    </font>
    <font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  <fill>
      <patternFill patternType="solid">
        <fgColor rgb="FF2E75B6"/>
        <bgColor rgb="FF2E75B6"/>
      </patternFill>
    </fill>
    <fill>
      <patternFill patternType="solid">
        <fgColor rgb="FFD6E4F0"/>
        <bgColor rgb="FFD6E4F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5">
    <border/>
    <border>
      <left/>
      <top/>
      <bottom/>
    </border>
    <border>
      <top/>
      <bottom/>
    </border>
    <border>
      <left/>
      <righ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0"/>
    </xf>
    <xf borderId="3" fillId="2" fontId="4" numFmtId="0" xfId="0" applyAlignment="1" applyBorder="1" applyFont="1">
      <alignment horizontal="center" shrinkToFit="0" vertical="center" wrapText="0"/>
    </xf>
    <xf borderId="3" fillId="3" fontId="4" numFmtId="0" xfId="0" applyAlignment="1" applyBorder="1" applyFont="1">
      <alignment horizontal="center" shrinkToFit="0" vertical="center" wrapText="0"/>
    </xf>
    <xf borderId="1" fillId="4" fontId="5" numFmtId="0" xfId="0" applyAlignment="1" applyBorder="1" applyFill="1" applyFont="1">
      <alignment horizontal="left" shrinkToFit="0" vertical="center" wrapText="0"/>
    </xf>
    <xf borderId="0" fillId="0" fontId="6" numFmtId="0" xfId="0" applyAlignment="1" applyFont="1">
      <alignment shrinkToFit="0" vertical="bottom" wrapText="0"/>
    </xf>
    <xf borderId="3" fillId="5" fontId="7" numFmtId="164" xfId="0" applyAlignment="1" applyBorder="1" applyFill="1" applyFont="1" applyNumberFormat="1">
      <alignment horizontal="center" readingOrder="0" shrinkToFit="0" vertical="bottom" wrapText="0"/>
    </xf>
    <xf borderId="3" fillId="6" fontId="7" numFmtId="164" xfId="0" applyAlignment="1" applyBorder="1" applyFill="1" applyFont="1" applyNumberFormat="1">
      <alignment horizontal="center" shrinkToFit="0" vertical="bottom" wrapText="0"/>
    </xf>
    <xf borderId="3" fillId="5" fontId="7" numFmtId="164" xfId="0" applyAlignment="1" applyBorder="1" applyFont="1" applyNumberFormat="1">
      <alignment horizontal="center" shrinkToFit="0" vertical="bottom" wrapText="0"/>
    </xf>
    <xf borderId="4" fillId="4" fontId="5" numFmtId="164" xfId="0" applyAlignment="1" applyBorder="1" applyFont="1" applyNumberFormat="1">
      <alignment horizontal="center" shrinkToFit="0" vertical="center" wrapText="0"/>
    </xf>
    <xf borderId="3" fillId="6" fontId="7" numFmtId="165" xfId="0" applyAlignment="1" applyBorder="1" applyFont="1" applyNumberFormat="1">
      <alignment horizontal="center" shrinkToFit="0" vertical="bottom" wrapText="0"/>
    </xf>
    <xf borderId="3" fillId="2" fontId="4" numFmtId="0" xfId="0" applyAlignment="1" applyBorder="1" applyFont="1">
      <alignment horizontal="center" shrinkToFit="0" vertical="center" wrapText="1"/>
    </xf>
    <xf borderId="3" fillId="3" fontId="8" numFmtId="0" xfId="0" applyAlignment="1" applyBorder="1" applyFont="1">
      <alignment horizontal="center" shrinkToFit="0" vertical="bottom" wrapText="0"/>
    </xf>
    <xf borderId="3" fillId="6" fontId="9" numFmtId="164" xfId="0" applyAlignment="1" applyBorder="1" applyFont="1" applyNumberFormat="1">
      <alignment horizontal="right" shrinkToFit="0" vertical="bottom" wrapText="0"/>
    </xf>
    <xf borderId="3" fillId="6" fontId="10" numFmtId="164" xfId="0" applyAlignment="1" applyBorder="1" applyFont="1" applyNumberFormat="1">
      <alignment horizontal="right" shrinkToFit="0" vertical="bottom" wrapText="0"/>
    </xf>
    <xf borderId="3" fillId="5" fontId="9" numFmtId="164" xfId="0" applyAlignment="1" applyBorder="1" applyFont="1" applyNumberFormat="1">
      <alignment horizontal="right" shrinkToFit="0" vertical="bottom" wrapText="0"/>
    </xf>
    <xf borderId="3" fillId="5" fontId="10" numFmtId="164" xfId="0" applyAlignment="1" applyBorder="1" applyFont="1" applyNumberFormat="1">
      <alignment horizontal="right" shrinkToFit="0" vertical="bottom" wrapText="0"/>
    </xf>
    <xf borderId="3" fillId="6" fontId="6" numFmtId="164" xfId="0" applyAlignment="1" applyBorder="1" applyFont="1" applyNumberFormat="1">
      <alignment horizontal="right" shrinkToFit="0" vertical="bottom" wrapText="0"/>
    </xf>
    <xf borderId="3" fillId="5" fontId="6" numFmtId="164" xfId="0" applyAlignment="1" applyBorder="1" applyFont="1" applyNumberFormat="1">
      <alignment horizontal="right" shrinkToFit="0" vertical="bottom" wrapText="0"/>
    </xf>
    <xf borderId="3" fillId="4" fontId="11" numFmtId="0" xfId="0" applyAlignment="1" applyBorder="1" applyFont="1">
      <alignment shrinkToFit="0" vertical="bottom" wrapText="0"/>
    </xf>
    <xf borderId="3" fillId="4" fontId="5" numFmtId="0" xfId="0" applyAlignment="1" applyBorder="1" applyFont="1">
      <alignment shrinkToFit="0" vertical="bottom" wrapText="0"/>
    </xf>
    <xf borderId="3" fillId="4" fontId="5" numFmtId="164" xfId="0" applyAlignment="1" applyBorder="1" applyFont="1" applyNumberFormat="1">
      <alignment horizontal="right" shrinkToFit="0" vertical="bottom" wrapText="0"/>
    </xf>
    <xf borderId="3" fillId="2" fontId="6" numFmtId="0" xfId="0" applyAlignment="1" applyBorder="1" applyFont="1">
      <alignment shrinkToFit="0" vertical="bottom" wrapText="0"/>
    </xf>
    <xf borderId="3" fillId="2" fontId="4" numFmtId="0" xfId="0" applyAlignment="1" applyBorder="1" applyFont="1">
      <alignment shrinkToFit="0" vertical="bottom" wrapText="0"/>
    </xf>
    <xf borderId="3" fillId="2" fontId="4" numFmtId="164" xfId="0" applyAlignment="1" applyBorder="1" applyFont="1" applyNumberFormat="1">
      <alignment horizontal="right" shrinkToFit="0" vertical="bottom" wrapText="0"/>
    </xf>
    <xf borderId="2" fillId="4" fontId="5" numFmtId="0" xfId="0" applyAlignment="1" applyBorder="1" applyFont="1">
      <alignment horizontal="left" shrinkToFit="0" vertical="center" wrapText="0"/>
    </xf>
    <xf borderId="1" fillId="4" fontId="5" numFmtId="164" xfId="0" applyAlignment="1" applyBorder="1" applyFont="1" applyNumberFormat="1">
      <alignment horizontal="right" shrinkToFit="0" vertical="center" wrapText="0"/>
    </xf>
  </cellXfs>
  <cellStyles count="1">
    <cellStyle xfId="0" name="Normal" builtinId="0"/>
  </cellStyles>
  <dxfs count="1">
    <dxf>
      <font>
        <color rgb="FFFF0000"/>
      </font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4.0"/>
    <col customWidth="1" min="2" max="2" width="18.0"/>
    <col customWidth="1" min="3" max="24" width="8.71"/>
  </cols>
  <sheetData>
    <row r="1" ht="30.0" customHeight="1">
      <c r="A1" s="1" t="s">
        <v>0</v>
      </c>
      <c r="B1" s="2"/>
    </row>
    <row r="2" ht="19.5" customHeight="1">
      <c r="A2" s="3" t="s">
        <v>1</v>
      </c>
      <c r="B2" s="2"/>
    </row>
    <row r="3" ht="7.5" customHeight="1"/>
    <row r="4" ht="19.5" customHeight="1">
      <c r="A4" s="4" t="s">
        <v>2</v>
      </c>
      <c r="B4" s="5" t="s">
        <v>3</v>
      </c>
    </row>
    <row r="5" ht="18.0" customHeight="1">
      <c r="A5" s="6" t="s">
        <v>4</v>
      </c>
      <c r="B5" s="2"/>
    </row>
    <row r="6" ht="15.75" customHeight="1">
      <c r="A6" s="7" t="s">
        <v>5</v>
      </c>
      <c r="B6" s="8">
        <v>90000.0</v>
      </c>
    </row>
    <row r="7" ht="15.75" customHeight="1">
      <c r="A7" s="7" t="s">
        <v>6</v>
      </c>
      <c r="B7" s="9">
        <v>50000.0</v>
      </c>
    </row>
    <row r="8" ht="15.75" customHeight="1">
      <c r="A8" s="7" t="s">
        <v>7</v>
      </c>
      <c r="B8" s="10">
        <v>5000.0</v>
      </c>
    </row>
    <row r="9" ht="15.75" customHeight="1">
      <c r="A9" s="7" t="s">
        <v>8</v>
      </c>
      <c r="B9" s="9">
        <v>12000.0</v>
      </c>
    </row>
    <row r="10" ht="18.0" customHeight="1">
      <c r="A10" s="6" t="s">
        <v>9</v>
      </c>
      <c r="B10" s="11">
        <f>SUM(B6:B9)</f>
        <v>157000</v>
      </c>
    </row>
    <row r="11" ht="15.75" customHeight="1"/>
    <row r="12" ht="18.0" customHeight="1">
      <c r="A12" s="6" t="s">
        <v>10</v>
      </c>
      <c r="B12" s="2"/>
    </row>
    <row r="13" ht="15.75" customHeight="1">
      <c r="A13" s="7" t="s">
        <v>11</v>
      </c>
      <c r="B13" s="8">
        <v>90000.0</v>
      </c>
    </row>
    <row r="14" ht="15.75" customHeight="1">
      <c r="A14" s="7" t="s">
        <v>12</v>
      </c>
      <c r="B14" s="9">
        <v>50000.0</v>
      </c>
    </row>
    <row r="15" ht="15.75" customHeight="1">
      <c r="A15" s="7" t="s">
        <v>13</v>
      </c>
      <c r="B15" s="9">
        <v>7000.0</v>
      </c>
    </row>
    <row r="16" ht="15.75" customHeight="1">
      <c r="A16" s="7" t="s">
        <v>14</v>
      </c>
      <c r="B16" s="9">
        <v>10000.0</v>
      </c>
    </row>
    <row r="17" ht="18.0" customHeight="1">
      <c r="A17" s="6" t="s">
        <v>9</v>
      </c>
      <c r="B17" s="11">
        <f>SUM(B13:B16)</f>
        <v>157000</v>
      </c>
    </row>
    <row r="18" ht="15.75" customHeight="1">
      <c r="A18" s="7"/>
      <c r="B18" s="12"/>
    </row>
    <row r="19" ht="18.0" customHeight="1">
      <c r="A19" s="6" t="s">
        <v>15</v>
      </c>
      <c r="B19" s="2"/>
    </row>
    <row r="20" ht="15.75" customHeight="1">
      <c r="A20" s="7" t="s">
        <v>16</v>
      </c>
      <c r="B20" s="9">
        <v>7250.0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5">
    <mergeCell ref="A1:B1"/>
    <mergeCell ref="A2:B2"/>
    <mergeCell ref="A5:B5"/>
    <mergeCell ref="A12:B12"/>
    <mergeCell ref="A19:B19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16.0"/>
    <col customWidth="1" min="2" max="2" width="30.0"/>
    <col customWidth="1" min="3" max="14" width="12.0"/>
    <col customWidth="1" min="15" max="15" width="15.0"/>
    <col customWidth="1" min="16" max="26" width="8.71"/>
  </cols>
  <sheetData>
    <row r="1" ht="30.0" customHeight="1">
      <c r="A1" s="1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8.0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7.5" customHeight="1"/>
    <row r="4" ht="27.75" customHeight="1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</row>
    <row r="5" ht="19.5" customHeight="1">
      <c r="A5" s="7"/>
      <c r="B5" s="7"/>
      <c r="C5" s="14" t="s">
        <v>33</v>
      </c>
      <c r="D5" s="14" t="s">
        <v>34</v>
      </c>
      <c r="E5" s="14" t="s">
        <v>35</v>
      </c>
      <c r="F5" s="14" t="s">
        <v>36</v>
      </c>
      <c r="G5" s="14" t="s">
        <v>37</v>
      </c>
      <c r="H5" s="14" t="s">
        <v>38</v>
      </c>
      <c r="I5" s="14" t="s">
        <v>39</v>
      </c>
      <c r="J5" s="14" t="s">
        <v>40</v>
      </c>
      <c r="K5" s="14" t="s">
        <v>41</v>
      </c>
      <c r="L5" s="14" t="s">
        <v>42</v>
      </c>
      <c r="M5" s="14" t="s">
        <v>43</v>
      </c>
      <c r="N5" s="14" t="s">
        <v>44</v>
      </c>
      <c r="O5" s="14" t="s">
        <v>45</v>
      </c>
    </row>
    <row r="6" ht="18.0" customHeight="1">
      <c r="A6" s="6" t="s">
        <v>46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ht="15.75" customHeight="1">
      <c r="A7" s="7" t="s">
        <v>47</v>
      </c>
      <c r="B7" s="7" t="s">
        <v>5</v>
      </c>
      <c r="C7" s="15"/>
      <c r="D7" s="15">
        <v>50000.0</v>
      </c>
      <c r="E7" s="15"/>
      <c r="F7" s="15"/>
      <c r="G7" s="15">
        <v>50000.0</v>
      </c>
      <c r="H7" s="15"/>
      <c r="I7" s="15"/>
      <c r="J7" s="15"/>
      <c r="K7" s="15"/>
      <c r="L7" s="15"/>
      <c r="M7" s="15"/>
      <c r="N7" s="15"/>
      <c r="O7" s="16">
        <f t="shared" ref="O7:O10" si="1">SUM(C7:N7)</f>
        <v>100000</v>
      </c>
    </row>
    <row r="8" ht="15.75" customHeight="1">
      <c r="A8" s="7" t="s">
        <v>47</v>
      </c>
      <c r="B8" s="7" t="s">
        <v>6</v>
      </c>
      <c r="C8" s="17"/>
      <c r="D8" s="17"/>
      <c r="E8" s="17">
        <v>20000.0</v>
      </c>
      <c r="F8" s="17"/>
      <c r="G8" s="17"/>
      <c r="H8" s="17">
        <v>10000.0</v>
      </c>
      <c r="I8" s="17"/>
      <c r="J8" s="17"/>
      <c r="K8" s="17">
        <v>20000.0</v>
      </c>
      <c r="L8" s="17"/>
      <c r="M8" s="17"/>
      <c r="N8" s="17"/>
      <c r="O8" s="18">
        <f t="shared" si="1"/>
        <v>50000</v>
      </c>
    </row>
    <row r="9" ht="15.75" customHeight="1">
      <c r="A9" s="7" t="s">
        <v>47</v>
      </c>
      <c r="B9" s="7" t="s">
        <v>7</v>
      </c>
      <c r="C9" s="19">
        <f>Budget!$B$8/12</f>
        <v>416.6666667</v>
      </c>
      <c r="D9" s="19">
        <f>Budget!$B$8/12</f>
        <v>416.6666667</v>
      </c>
      <c r="E9" s="19">
        <f>Budget!$B$8/12</f>
        <v>416.6666667</v>
      </c>
      <c r="F9" s="19">
        <f>Budget!$B$8/12</f>
        <v>416.6666667</v>
      </c>
      <c r="G9" s="19">
        <f>Budget!$B$8/12</f>
        <v>416.6666667</v>
      </c>
      <c r="H9" s="19">
        <f>Budget!$B$8/12</f>
        <v>416.6666667</v>
      </c>
      <c r="I9" s="19">
        <f>Budget!$B$8/12</f>
        <v>416.6666667</v>
      </c>
      <c r="J9" s="19">
        <f>Budget!$B$8/12</f>
        <v>416.6666667</v>
      </c>
      <c r="K9" s="19">
        <f>Budget!$B$8/12</f>
        <v>416.6666667</v>
      </c>
      <c r="L9" s="19">
        <f>Budget!$B$8/12</f>
        <v>416.6666667</v>
      </c>
      <c r="M9" s="19">
        <f>Budget!$B$8/12</f>
        <v>416.6666667</v>
      </c>
      <c r="N9" s="19">
        <f>Budget!$B$8/12</f>
        <v>416.6666667</v>
      </c>
      <c r="O9" s="16">
        <f t="shared" si="1"/>
        <v>5000</v>
      </c>
    </row>
    <row r="10" ht="15.75" customHeight="1">
      <c r="A10" s="7" t="s">
        <v>47</v>
      </c>
      <c r="B10" s="7" t="s">
        <v>8</v>
      </c>
      <c r="C10" s="20">
        <f>Budget!$B$9/12</f>
        <v>1000</v>
      </c>
      <c r="D10" s="20">
        <f>Budget!$B$9/12</f>
        <v>1000</v>
      </c>
      <c r="E10" s="20">
        <f>Budget!$B$9/12</f>
        <v>1000</v>
      </c>
      <c r="F10" s="20">
        <f>Budget!$B$9/12</f>
        <v>1000</v>
      </c>
      <c r="G10" s="20">
        <f>Budget!$B$9/12</f>
        <v>1000</v>
      </c>
      <c r="H10" s="20">
        <f>Budget!$B$9/12</f>
        <v>1000</v>
      </c>
      <c r="I10" s="20">
        <f>Budget!$B$9/12</f>
        <v>1000</v>
      </c>
      <c r="J10" s="20">
        <f>Budget!$B$9/12</f>
        <v>1000</v>
      </c>
      <c r="K10" s="20">
        <f>Budget!$B$9/12</f>
        <v>1000</v>
      </c>
      <c r="L10" s="20">
        <f>Budget!$B$9/12</f>
        <v>1000</v>
      </c>
      <c r="M10" s="20">
        <f>Budget!$B$9/12</f>
        <v>1000</v>
      </c>
      <c r="N10" s="20">
        <f>Budget!$B$9/12</f>
        <v>1000</v>
      </c>
      <c r="O10" s="18">
        <f t="shared" si="1"/>
        <v>12000</v>
      </c>
    </row>
    <row r="11" ht="18.0" customHeight="1">
      <c r="A11" s="21"/>
      <c r="B11" s="22" t="s">
        <v>48</v>
      </c>
      <c r="C11" s="23">
        <f t="shared" ref="C11:O11" si="2">C7+C8+C9+C10</f>
        <v>1416.666667</v>
      </c>
      <c r="D11" s="23">
        <f t="shared" si="2"/>
        <v>51416.66667</v>
      </c>
      <c r="E11" s="23">
        <f t="shared" si="2"/>
        <v>21416.66667</v>
      </c>
      <c r="F11" s="23">
        <f t="shared" si="2"/>
        <v>1416.666667</v>
      </c>
      <c r="G11" s="23">
        <f t="shared" si="2"/>
        <v>51416.66667</v>
      </c>
      <c r="H11" s="23">
        <f t="shared" si="2"/>
        <v>11416.66667</v>
      </c>
      <c r="I11" s="23">
        <f t="shared" si="2"/>
        <v>1416.666667</v>
      </c>
      <c r="J11" s="23">
        <f t="shared" si="2"/>
        <v>1416.666667</v>
      </c>
      <c r="K11" s="23">
        <f t="shared" si="2"/>
        <v>21416.66667</v>
      </c>
      <c r="L11" s="23">
        <f t="shared" si="2"/>
        <v>1416.666667</v>
      </c>
      <c r="M11" s="23">
        <f t="shared" si="2"/>
        <v>1416.666667</v>
      </c>
      <c r="N11" s="23">
        <f t="shared" si="2"/>
        <v>1416.666667</v>
      </c>
      <c r="O11" s="23">
        <f t="shared" si="2"/>
        <v>167000</v>
      </c>
    </row>
    <row r="12" ht="6.0" customHeight="1"/>
    <row r="13" ht="18.0" customHeight="1">
      <c r="A13" s="6" t="s">
        <v>49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ht="15.75" customHeight="1">
      <c r="A14" s="7" t="s">
        <v>50</v>
      </c>
      <c r="B14" s="7" t="s">
        <v>11</v>
      </c>
      <c r="C14" s="19">
        <f>-Budget!$B$13/12</f>
        <v>-7500</v>
      </c>
      <c r="D14" s="19">
        <f>-Budget!$B$13/12</f>
        <v>-7500</v>
      </c>
      <c r="E14" s="19">
        <f>-Budget!$B$13/12</f>
        <v>-7500</v>
      </c>
      <c r="F14" s="19">
        <f>-Budget!$B$13/12</f>
        <v>-7500</v>
      </c>
      <c r="G14" s="19">
        <f>-Budget!$B$13/12</f>
        <v>-7500</v>
      </c>
      <c r="H14" s="19">
        <f>-Budget!$B$13/12</f>
        <v>-7500</v>
      </c>
      <c r="I14" s="19">
        <f>-Budget!$B$13/12</f>
        <v>-7500</v>
      </c>
      <c r="J14" s="19">
        <f>-Budget!$B$13/12</f>
        <v>-7500</v>
      </c>
      <c r="K14" s="19">
        <f>-Budget!$B$13/12</f>
        <v>-7500</v>
      </c>
      <c r="L14" s="19">
        <f>-Budget!$B$13/12</f>
        <v>-7500</v>
      </c>
      <c r="M14" s="19">
        <f>-Budget!$B$13/12</f>
        <v>-7500</v>
      </c>
      <c r="N14" s="19">
        <f>-Budget!$B$13/12</f>
        <v>-7500</v>
      </c>
      <c r="O14" s="16">
        <f t="shared" ref="O14:O17" si="3">SUM(C14:N14)</f>
        <v>-90000</v>
      </c>
    </row>
    <row r="15" ht="15.75" customHeight="1">
      <c r="A15" s="7" t="s">
        <v>50</v>
      </c>
      <c r="B15" s="7" t="s">
        <v>12</v>
      </c>
      <c r="C15" s="20">
        <f>-Budget!$B$14/12</f>
        <v>-4166.666667</v>
      </c>
      <c r="D15" s="20">
        <f>-Budget!$B$14/12</f>
        <v>-4166.666667</v>
      </c>
      <c r="E15" s="20">
        <f>-Budget!$B$14/12</f>
        <v>-4166.666667</v>
      </c>
      <c r="F15" s="20">
        <f>-Budget!$B$14/12</f>
        <v>-4166.666667</v>
      </c>
      <c r="G15" s="20">
        <f>-Budget!$B$14/12</f>
        <v>-4166.666667</v>
      </c>
      <c r="H15" s="20">
        <f>-Budget!$B$14/12</f>
        <v>-4166.666667</v>
      </c>
      <c r="I15" s="20">
        <f>-Budget!$B$14/12</f>
        <v>-4166.666667</v>
      </c>
      <c r="J15" s="20">
        <f>-Budget!$B$14/12</f>
        <v>-4166.666667</v>
      </c>
      <c r="K15" s="20">
        <f>-Budget!$B$14/12</f>
        <v>-4166.666667</v>
      </c>
      <c r="L15" s="20">
        <f>-Budget!$B$14/12</f>
        <v>-4166.666667</v>
      </c>
      <c r="M15" s="20">
        <f>-Budget!$B$14/12</f>
        <v>-4166.666667</v>
      </c>
      <c r="N15" s="20">
        <f>-Budget!$B$14/12</f>
        <v>-4166.666667</v>
      </c>
      <c r="O15" s="18">
        <f t="shared" si="3"/>
        <v>-50000</v>
      </c>
    </row>
    <row r="16" ht="15.75" customHeight="1">
      <c r="A16" s="7" t="s">
        <v>50</v>
      </c>
      <c r="B16" s="7" t="s">
        <v>13</v>
      </c>
      <c r="C16" s="19">
        <f>-Budget!$B$15/12</f>
        <v>-583.3333333</v>
      </c>
      <c r="D16" s="19">
        <f>-Budget!$B$15/12</f>
        <v>-583.3333333</v>
      </c>
      <c r="E16" s="19">
        <f>-Budget!$B$15/12</f>
        <v>-583.3333333</v>
      </c>
      <c r="F16" s="19">
        <f>-Budget!$B$15/12</f>
        <v>-583.3333333</v>
      </c>
      <c r="G16" s="19">
        <f>-Budget!$B$15/12</f>
        <v>-583.3333333</v>
      </c>
      <c r="H16" s="19">
        <f>-Budget!$B$15/12</f>
        <v>-583.3333333</v>
      </c>
      <c r="I16" s="19">
        <f>-Budget!$B$15/12</f>
        <v>-583.3333333</v>
      </c>
      <c r="J16" s="19">
        <f>-Budget!$B$15/12</f>
        <v>-583.3333333</v>
      </c>
      <c r="K16" s="19">
        <f>-Budget!$B$15/12</f>
        <v>-583.3333333</v>
      </c>
      <c r="L16" s="19">
        <f>-Budget!$B$15/12</f>
        <v>-583.3333333</v>
      </c>
      <c r="M16" s="19">
        <f>-Budget!$B$15/12</f>
        <v>-583.3333333</v>
      </c>
      <c r="N16" s="19">
        <f>-Budget!$B$15/12</f>
        <v>-583.3333333</v>
      </c>
      <c r="O16" s="16">
        <f t="shared" si="3"/>
        <v>-7000</v>
      </c>
    </row>
    <row r="17" ht="15.75" customHeight="1">
      <c r="A17" s="7" t="s">
        <v>50</v>
      </c>
      <c r="B17" s="7" t="s">
        <v>14</v>
      </c>
      <c r="C17" s="20">
        <f>-Budget!$B$16/12</f>
        <v>-833.3333333</v>
      </c>
      <c r="D17" s="20">
        <f>-Budget!$B$16/12</f>
        <v>-833.3333333</v>
      </c>
      <c r="E17" s="20">
        <f>-Budget!$B$16/12</f>
        <v>-833.3333333</v>
      </c>
      <c r="F17" s="20">
        <f>-Budget!$B$16/12</f>
        <v>-833.3333333</v>
      </c>
      <c r="G17" s="20">
        <f>-Budget!$B$16/12</f>
        <v>-833.3333333</v>
      </c>
      <c r="H17" s="20">
        <f>-Budget!$B$16/12</f>
        <v>-833.3333333</v>
      </c>
      <c r="I17" s="20">
        <f>-Budget!$B$16/12</f>
        <v>-833.3333333</v>
      </c>
      <c r="J17" s="20">
        <f>-Budget!$B$16/12</f>
        <v>-833.3333333</v>
      </c>
      <c r="K17" s="20">
        <f>-Budget!$B$16/12</f>
        <v>-833.3333333</v>
      </c>
      <c r="L17" s="20">
        <f>-Budget!$B$16/12</f>
        <v>-833.3333333</v>
      </c>
      <c r="M17" s="20">
        <f>-Budget!$B$16/12</f>
        <v>-833.3333333</v>
      </c>
      <c r="N17" s="20">
        <f>-Budget!$B$16/12</f>
        <v>-833.3333333</v>
      </c>
      <c r="O17" s="18">
        <f t="shared" si="3"/>
        <v>-10000</v>
      </c>
    </row>
    <row r="18" ht="18.0" customHeight="1">
      <c r="A18" s="21"/>
      <c r="B18" s="22" t="s">
        <v>51</v>
      </c>
      <c r="C18" s="23">
        <f t="shared" ref="C18:O18" si="4">C14+C15+C16+C17</f>
        <v>-13083.33333</v>
      </c>
      <c r="D18" s="23">
        <f t="shared" si="4"/>
        <v>-13083.33333</v>
      </c>
      <c r="E18" s="23">
        <f t="shared" si="4"/>
        <v>-13083.33333</v>
      </c>
      <c r="F18" s="23">
        <f t="shared" si="4"/>
        <v>-13083.33333</v>
      </c>
      <c r="G18" s="23">
        <f t="shared" si="4"/>
        <v>-13083.33333</v>
      </c>
      <c r="H18" s="23">
        <f t="shared" si="4"/>
        <v>-13083.33333</v>
      </c>
      <c r="I18" s="23">
        <f t="shared" si="4"/>
        <v>-13083.33333</v>
      </c>
      <c r="J18" s="23">
        <f t="shared" si="4"/>
        <v>-13083.33333</v>
      </c>
      <c r="K18" s="23">
        <f t="shared" si="4"/>
        <v>-13083.33333</v>
      </c>
      <c r="L18" s="23">
        <f t="shared" si="4"/>
        <v>-13083.33333</v>
      </c>
      <c r="M18" s="23">
        <f t="shared" si="4"/>
        <v>-13083.33333</v>
      </c>
      <c r="N18" s="23">
        <f t="shared" si="4"/>
        <v>-13083.33333</v>
      </c>
      <c r="O18" s="23">
        <f t="shared" si="4"/>
        <v>-157000</v>
      </c>
    </row>
    <row r="19" ht="6.0" customHeight="1"/>
    <row r="20" ht="15.75" customHeight="1">
      <c r="A20" s="24"/>
      <c r="B20" s="25" t="s">
        <v>52</v>
      </c>
      <c r="C20" s="26">
        <f t="shared" ref="C20:N20" si="5">C11+C18</f>
        <v>-11666.66667</v>
      </c>
      <c r="D20" s="26">
        <f t="shared" si="5"/>
        <v>38333.33333</v>
      </c>
      <c r="E20" s="26">
        <f t="shared" si="5"/>
        <v>8333.333333</v>
      </c>
      <c r="F20" s="26">
        <f t="shared" si="5"/>
        <v>-11666.66667</v>
      </c>
      <c r="G20" s="26">
        <f t="shared" si="5"/>
        <v>38333.33333</v>
      </c>
      <c r="H20" s="26">
        <f t="shared" si="5"/>
        <v>-1666.666667</v>
      </c>
      <c r="I20" s="26">
        <f t="shared" si="5"/>
        <v>-11666.66667</v>
      </c>
      <c r="J20" s="26">
        <f t="shared" si="5"/>
        <v>-11666.66667</v>
      </c>
      <c r="K20" s="26">
        <f t="shared" si="5"/>
        <v>8333.333333</v>
      </c>
      <c r="L20" s="26">
        <f t="shared" si="5"/>
        <v>-11666.66667</v>
      </c>
      <c r="M20" s="26">
        <f t="shared" si="5"/>
        <v>-11666.66667</v>
      </c>
      <c r="N20" s="26">
        <f t="shared" si="5"/>
        <v>-11666.66667</v>
      </c>
      <c r="O20" s="26">
        <f>SUM(C20:N20)</f>
        <v>10000</v>
      </c>
    </row>
    <row r="21" ht="6.0" customHeight="1"/>
    <row r="22" ht="18.0" customHeight="1">
      <c r="A22" s="6" t="s">
        <v>53</v>
      </c>
      <c r="B22" s="27"/>
      <c r="C22" s="28">
        <f>Budget!$B$20+C20</f>
        <v>-4416.666667</v>
      </c>
      <c r="D22" s="28">
        <f t="shared" ref="D22:N22" si="6">C22+D20</f>
        <v>33916.66667</v>
      </c>
      <c r="E22" s="28">
        <f t="shared" si="6"/>
        <v>42250</v>
      </c>
      <c r="F22" s="28">
        <f t="shared" si="6"/>
        <v>30583.33333</v>
      </c>
      <c r="G22" s="28">
        <f t="shared" si="6"/>
        <v>68916.66667</v>
      </c>
      <c r="H22" s="28">
        <f t="shared" si="6"/>
        <v>67250</v>
      </c>
      <c r="I22" s="28">
        <f t="shared" si="6"/>
        <v>55583.33333</v>
      </c>
      <c r="J22" s="28">
        <f t="shared" si="6"/>
        <v>43916.66667</v>
      </c>
      <c r="K22" s="28">
        <f t="shared" si="6"/>
        <v>52250</v>
      </c>
      <c r="L22" s="28">
        <f t="shared" si="6"/>
        <v>40583.33333</v>
      </c>
      <c r="M22" s="28">
        <f t="shared" si="6"/>
        <v>28916.66667</v>
      </c>
      <c r="N22" s="28">
        <f t="shared" si="6"/>
        <v>17250</v>
      </c>
      <c r="O22" s="28">
        <f>N22</f>
        <v>17250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4">
    <mergeCell ref="A1:O1"/>
    <mergeCell ref="A2:O2"/>
    <mergeCell ref="A6:O6"/>
    <mergeCell ref="A13:O13"/>
  </mergeCells>
  <conditionalFormatting sqref="C22:O22">
    <cfRule type="cellIs" dxfId="0" priority="1" operator="lessThan">
      <formula>0</formula>
    </cfRule>
  </conditionalFormatting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2026-06-08T18:45:51Z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